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606"/>
  <workbookPr/>
  <mc:AlternateContent xmlns:mc="http://schemas.openxmlformats.org/markup-compatibility/2006">
    <mc:Choice Requires="x15">
      <x15ac:absPath xmlns:x15ac="http://schemas.microsoft.com/office/spreadsheetml/2010/11/ac" url="/Users/zahorchakj/Desktop/"/>
    </mc:Choice>
  </mc:AlternateContent>
  <bookViews>
    <workbookView xWindow="0" yWindow="460" windowWidth="28800" windowHeight="17460" tabRatio="634" activeTab="1"/>
  </bookViews>
  <sheets>
    <sheet name="Summary" sheetId="9" r:id="rId1"/>
    <sheet name="billing" sheetId="4" r:id="rId2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5" i="4" l="1"/>
  <c r="G54" i="4"/>
  <c r="G71" i="4"/>
  <c r="G73" i="4"/>
  <c r="G75" i="4"/>
  <c r="G122" i="4"/>
  <c r="G123" i="4"/>
  <c r="G124" i="4"/>
  <c r="G126" i="4"/>
  <c r="A11" i="9"/>
  <c r="A13" i="9"/>
  <c r="A15" i="9"/>
  <c r="A4" i="9"/>
  <c r="A6" i="9"/>
  <c r="A8" i="9"/>
  <c r="F12" i="4"/>
  <c r="F21" i="4"/>
  <c r="F30" i="4"/>
  <c r="F39" i="4"/>
  <c r="F47" i="4"/>
  <c r="F55" i="4"/>
  <c r="F64" i="4"/>
  <c r="F72" i="4"/>
  <c r="G72" i="4"/>
  <c r="F81" i="4"/>
  <c r="F89" i="4"/>
  <c r="F97" i="4"/>
  <c r="F105" i="4"/>
  <c r="F114" i="4"/>
  <c r="F123" i="4"/>
  <c r="G114" i="4"/>
  <c r="G113" i="4"/>
  <c r="G115" i="4"/>
  <c r="G116" i="4"/>
  <c r="G117" i="4"/>
  <c r="E105" i="4"/>
  <c r="E104" i="4"/>
  <c r="G104" i="4"/>
  <c r="G105" i="4"/>
  <c r="G106" i="4"/>
  <c r="G108" i="4"/>
  <c r="G96" i="4"/>
  <c r="G97" i="4"/>
  <c r="G98" i="4"/>
  <c r="G99" i="4"/>
  <c r="G100" i="4"/>
  <c r="G88" i="4"/>
  <c r="G89" i="4"/>
  <c r="G90" i="4"/>
  <c r="G91" i="4"/>
  <c r="G92" i="4"/>
  <c r="G81" i="4"/>
  <c r="G82" i="4"/>
  <c r="G83" i="4"/>
  <c r="G84" i="4"/>
  <c r="G64" i="4"/>
  <c r="G63" i="4"/>
  <c r="G65" i="4"/>
  <c r="G67" i="4"/>
  <c r="G56" i="4"/>
  <c r="G58" i="4"/>
  <c r="G46" i="4"/>
  <c r="G47" i="4"/>
  <c r="G48" i="4"/>
  <c r="G49" i="4"/>
  <c r="G50" i="4"/>
  <c r="G38" i="4"/>
  <c r="G39" i="4"/>
  <c r="G40" i="4"/>
  <c r="G41" i="4"/>
  <c r="G42" i="4"/>
  <c r="G29" i="4"/>
  <c r="G30" i="4"/>
  <c r="G31" i="4"/>
  <c r="G32" i="4"/>
  <c r="G33" i="4"/>
  <c r="G21" i="4"/>
  <c r="G20" i="4"/>
  <c r="G22" i="4"/>
  <c r="G23" i="4"/>
  <c r="G24" i="4"/>
  <c r="G11" i="4"/>
  <c r="G13" i="4"/>
  <c r="G14" i="4"/>
  <c r="G15" i="4"/>
  <c r="G3" i="4"/>
  <c r="G4" i="4"/>
  <c r="G5" i="4"/>
  <c r="G7" i="4"/>
</calcChain>
</file>

<file path=xl/sharedStrings.xml><?xml version="1.0" encoding="utf-8"?>
<sst xmlns="http://schemas.openxmlformats.org/spreadsheetml/2006/main" count="193" uniqueCount="38">
  <si>
    <t>NonSpecial</t>
  </si>
  <si>
    <t>Special Education</t>
  </si>
  <si>
    <t>ADM</t>
  </si>
  <si>
    <t>Total Due</t>
  </si>
  <si>
    <t>Total Students</t>
  </si>
  <si>
    <t>Charter Days</t>
  </si>
  <si>
    <t>Total ADM</t>
  </si>
  <si>
    <t>Exp per Student</t>
  </si>
  <si>
    <t>Regular Education Costs</t>
  </si>
  <si>
    <t>Special Education Costs</t>
  </si>
  <si>
    <t>PA Leadership</t>
  </si>
  <si>
    <t>PA Cyber</t>
  </si>
  <si>
    <t>21st Century Charter</t>
  </si>
  <si>
    <t>Commonwealth Charter</t>
  </si>
  <si>
    <t>Environmental Charter</t>
  </si>
  <si>
    <t>Penn Hills Charter</t>
  </si>
  <si>
    <t>Propel East</t>
  </si>
  <si>
    <t>Propel Pitcarin</t>
  </si>
  <si>
    <t>Urban Academy</t>
  </si>
  <si>
    <t>Regular Education Students</t>
  </si>
  <si>
    <t>Special Education Students</t>
  </si>
  <si>
    <t>Total Cost</t>
  </si>
  <si>
    <t>Student Count</t>
  </si>
  <si>
    <t>Due</t>
  </si>
  <si>
    <t>Balance</t>
  </si>
  <si>
    <t>Paid as of 8/21/17</t>
  </si>
  <si>
    <t>Academy Charter School</t>
  </si>
  <si>
    <t>Have not received update since October</t>
  </si>
  <si>
    <t>Not final</t>
  </si>
  <si>
    <t>Achievement Charter School</t>
  </si>
  <si>
    <t>Agora Cyber</t>
  </si>
  <si>
    <t>Not Final June</t>
  </si>
  <si>
    <t>Propel Braddock</t>
  </si>
  <si>
    <t>Not final Feb</t>
  </si>
  <si>
    <t>PA Virtual Estimate</t>
  </si>
  <si>
    <t>AP Balance</t>
  </si>
  <si>
    <t>Spectrum Charter</t>
  </si>
  <si>
    <t>Cyber and Charter School  Summary 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</si>
</sst>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#,##0.000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u/>
      <sz val="11"/>
      <color theme="1"/>
      <name val="Calibri"/>
      <family val="2"/>
      <scheme val="minor"/>
    </font>
    <font>
      <b/>
      <i/>
      <u/>
      <sz val="11"/>
      <color indexed="8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6" fillId="0" borderId="0"/>
    <xf numFmtId="0" fontId="6" fillId="2" borderId="2">
      <alignment horizontal="left"/>
    </xf>
    <xf numFmtId="0" fontId="8" fillId="2" borderId="8">
      <alignment horizontal="left"/>
    </xf>
    <xf numFmtId="0" fontId="8" fillId="2" borderId="9">
      <alignment horizontal="left"/>
    </xf>
    <xf numFmtId="44" fontId="6" fillId="0" borderId="0" applyFont="0" applyFill="0" applyBorder="0" applyAlignment="0" applyProtection="0"/>
    <xf numFmtId="14" fontId="6" fillId="0" borderId="0" applyFont="0" applyFill="0" applyBorder="0" applyProtection="0">
      <alignment horizontal="left"/>
    </xf>
    <xf numFmtId="0" fontId="7" fillId="0" borderId="2">
      <alignment horizontal="left"/>
    </xf>
    <xf numFmtId="2" fontId="6" fillId="0" borderId="0" applyFill="0" applyBorder="0" applyProtection="0"/>
    <xf numFmtId="0" fontId="7" fillId="2" borderId="10">
      <alignment horizontal="left"/>
    </xf>
    <xf numFmtId="0" fontId="7" fillId="2" borderId="11">
      <alignment horizontal="left"/>
    </xf>
    <xf numFmtId="49" fontId="6" fillId="0" borderId="12" applyFont="0" applyFill="0" applyBorder="0" applyAlignment="0" applyProtection="0">
      <alignment horizontal="right"/>
    </xf>
    <xf numFmtId="0" fontId="6" fillId="0" borderId="0">
      <alignment horizontal="left"/>
    </xf>
    <xf numFmtId="0" fontId="7" fillId="2" borderId="13">
      <alignment horizontal="left"/>
    </xf>
    <xf numFmtId="0" fontId="6" fillId="0" borderId="2">
      <alignment horizontal="left"/>
    </xf>
    <xf numFmtId="0" fontId="7" fillId="2" borderId="4">
      <alignment horizontal="left"/>
    </xf>
    <xf numFmtId="0" fontId="7" fillId="2" borderId="3">
      <alignment horizontal="left"/>
    </xf>
    <xf numFmtId="0" fontId="7" fillId="2" borderId="5">
      <alignment horizontal="left"/>
    </xf>
    <xf numFmtId="0" fontId="6" fillId="0" borderId="12">
      <alignment horizontal="right"/>
    </xf>
  </cellStyleXfs>
  <cellXfs count="69">
    <xf numFmtId="0" fontId="0" fillId="0" borderId="0" xfId="0"/>
    <xf numFmtId="164" fontId="0" fillId="0" borderId="0" xfId="0" applyNumberFormat="1"/>
    <xf numFmtId="2" fontId="0" fillId="0" borderId="0" xfId="0" applyNumberFormat="1"/>
    <xf numFmtId="0" fontId="2" fillId="0" borderId="6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66" fontId="0" fillId="0" borderId="0" xfId="0" applyNumberFormat="1"/>
    <xf numFmtId="9" fontId="0" fillId="0" borderId="0" xfId="0" applyNumberFormat="1"/>
    <xf numFmtId="8" fontId="1" fillId="0" borderId="6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wrapText="1"/>
    </xf>
    <xf numFmtId="14" fontId="5" fillId="3" borderId="0" xfId="0" applyNumberFormat="1" applyFont="1" applyFill="1" applyAlignment="1">
      <alignment wrapText="1"/>
    </xf>
    <xf numFmtId="2" fontId="5" fillId="3" borderId="0" xfId="0" applyNumberFormat="1" applyFont="1" applyFill="1" applyAlignment="1">
      <alignment wrapText="1"/>
    </xf>
    <xf numFmtId="0" fontId="5" fillId="3" borderId="0" xfId="0" applyFont="1" applyFill="1" applyAlignment="1">
      <alignment wrapText="1"/>
    </xf>
    <xf numFmtId="164" fontId="4" fillId="3" borderId="0" xfId="0" applyNumberFormat="1" applyFont="1" applyFill="1" applyAlignment="1">
      <alignment horizontal="center" wrapText="1"/>
    </xf>
    <xf numFmtId="0" fontId="4" fillId="3" borderId="0" xfId="0" applyFont="1" applyFill="1"/>
    <xf numFmtId="3" fontId="0" fillId="3" borderId="1" xfId="0" applyNumberFormat="1" applyFill="1" applyBorder="1" applyAlignment="1">
      <alignment horizontal="left" vertical="center" indent="1"/>
    </xf>
    <xf numFmtId="2" fontId="0" fillId="3" borderId="1" xfId="0" applyNumberFormat="1" applyFill="1" applyBorder="1" applyAlignment="1">
      <alignment horizontal="left" vertical="center" indent="1"/>
    </xf>
    <xf numFmtId="165" fontId="0" fillId="3" borderId="1" xfId="0" applyNumberFormat="1" applyFill="1" applyBorder="1" applyAlignment="1">
      <alignment horizontal="left" vertical="center" indent="1"/>
    </xf>
    <xf numFmtId="8" fontId="0" fillId="3" borderId="0" xfId="0" applyNumberFormat="1" applyFill="1"/>
    <xf numFmtId="164" fontId="0" fillId="3" borderId="0" xfId="0" applyNumberFormat="1" applyFill="1"/>
    <xf numFmtId="164" fontId="0" fillId="3" borderId="2" xfId="0" applyNumberFormat="1" applyFill="1" applyBorder="1"/>
    <xf numFmtId="2" fontId="0" fillId="3" borderId="0" xfId="0" applyNumberFormat="1" applyFill="1"/>
    <xf numFmtId="0" fontId="0" fillId="4" borderId="0" xfId="0" applyFill="1"/>
    <xf numFmtId="0" fontId="0" fillId="4" borderId="0" xfId="0" applyFill="1" applyAlignment="1">
      <alignment wrapText="1"/>
    </xf>
    <xf numFmtId="14" fontId="5" fillId="4" borderId="0" xfId="0" applyNumberFormat="1" applyFont="1" applyFill="1" applyAlignment="1">
      <alignment wrapText="1"/>
    </xf>
    <xf numFmtId="2" fontId="5" fillId="4" borderId="0" xfId="0" applyNumberFormat="1" applyFont="1" applyFill="1" applyAlignment="1">
      <alignment wrapText="1"/>
    </xf>
    <xf numFmtId="0" fontId="5" fillId="4" borderId="0" xfId="0" applyFont="1" applyFill="1" applyAlignment="1">
      <alignment wrapText="1"/>
    </xf>
    <xf numFmtId="164" fontId="4" fillId="4" borderId="0" xfId="0" applyNumberFormat="1" applyFont="1" applyFill="1" applyAlignment="1">
      <alignment horizontal="center" wrapText="1"/>
    </xf>
    <xf numFmtId="0" fontId="4" fillId="4" borderId="0" xfId="0" applyFont="1" applyFill="1"/>
    <xf numFmtId="3" fontId="0" fillId="4" borderId="1" xfId="0" applyNumberFormat="1" applyFill="1" applyBorder="1" applyAlignment="1">
      <alignment horizontal="left" vertical="center" indent="1"/>
    </xf>
    <xf numFmtId="2" fontId="0" fillId="4" borderId="1" xfId="0" applyNumberFormat="1" applyFill="1" applyBorder="1" applyAlignment="1">
      <alignment horizontal="left" vertical="center" indent="1"/>
    </xf>
    <xf numFmtId="165" fontId="0" fillId="4" borderId="1" xfId="0" applyNumberFormat="1" applyFill="1" applyBorder="1" applyAlignment="1">
      <alignment horizontal="left" vertical="center" indent="1"/>
    </xf>
    <xf numFmtId="8" fontId="0" fillId="4" borderId="0" xfId="0" applyNumberFormat="1" applyFill="1"/>
    <xf numFmtId="164" fontId="0" fillId="4" borderId="0" xfId="0" applyNumberFormat="1" applyFill="1"/>
    <xf numFmtId="164" fontId="0" fillId="4" borderId="2" xfId="0" applyNumberFormat="1" applyFill="1" applyBorder="1"/>
    <xf numFmtId="2" fontId="0" fillId="4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164" fontId="0" fillId="0" borderId="0" xfId="0" applyNumberFormat="1" applyFill="1"/>
    <xf numFmtId="8" fontId="0" fillId="0" borderId="0" xfId="0" applyNumberFormat="1" applyFill="1"/>
    <xf numFmtId="164" fontId="1" fillId="0" borderId="6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8" fontId="1" fillId="0" borderId="6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3" borderId="0" xfId="0" applyNumberFormat="1" applyFill="1" applyAlignment="1">
      <alignment horizontal="center"/>
    </xf>
    <xf numFmtId="14" fontId="0" fillId="4" borderId="0" xfId="0" applyNumberFormat="1" applyFill="1" applyAlignment="1">
      <alignment horizontal="center"/>
    </xf>
  </cellXfs>
  <cellStyles count="19">
    <cellStyle name="ALSTEC Bottom" xfId="2"/>
    <cellStyle name="ALSTEC Bottom Left" xfId="3"/>
    <cellStyle name="ALSTEC Bottom Right" xfId="4"/>
    <cellStyle name="ALSTEC Currency" xfId="5"/>
    <cellStyle name="ALSTEC Date" xfId="6"/>
    <cellStyle name="ALSTEC Detail Header" xfId="7"/>
    <cellStyle name="ALSTEC DOUBLE" xfId="8"/>
    <cellStyle name="ALSTEC Left" xfId="9"/>
    <cellStyle name="ALSTEC Middle" xfId="10"/>
    <cellStyle name="ALSTEC Normal" xfId="11"/>
    <cellStyle name="ALSTEC Report Body" xfId="12"/>
    <cellStyle name="ALSTEC Right" xfId="13"/>
    <cellStyle name="ALSTEC Subtotal" xfId="14"/>
    <cellStyle name="ALSTEC Top" xfId="15"/>
    <cellStyle name="ALSTEC Top Left" xfId="16"/>
    <cellStyle name="ALSTEC Top Right" xfId="17"/>
    <cellStyle name="ALSTEC Total" xfId="1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A4" sqref="A4:D4"/>
    </sheetView>
  </sheetViews>
  <sheetFormatPr baseColWidth="10" defaultColWidth="8.83203125" defaultRowHeight="15" x14ac:dyDescent="0.2"/>
  <cols>
    <col min="1" max="1" width="13.33203125" customWidth="1"/>
    <col min="2" max="2" width="12.6640625" bestFit="1" customWidth="1"/>
    <col min="3" max="3" width="11.1640625" bestFit="1" customWidth="1"/>
    <col min="4" max="4" width="18.83203125" customWidth="1"/>
    <col min="5" max="5" width="15.6640625" customWidth="1"/>
    <col min="6" max="7" width="12.6640625" bestFit="1" customWidth="1"/>
    <col min="8" max="8" width="10.33203125" customWidth="1"/>
    <col min="9" max="9" width="12.6640625" bestFit="1" customWidth="1"/>
  </cols>
  <sheetData>
    <row r="1" spans="1:8" x14ac:dyDescent="0.2">
      <c r="A1" s="46" t="s">
        <v>37</v>
      </c>
      <c r="B1" s="47"/>
      <c r="C1" s="47"/>
      <c r="D1" s="48"/>
    </row>
    <row r="2" spans="1:8" ht="11" customHeight="1" x14ac:dyDescent="0.2">
      <c r="A2" s="3"/>
      <c r="B2" s="4"/>
      <c r="C2" s="4"/>
      <c r="D2" s="5"/>
    </row>
    <row r="3" spans="1:8" x14ac:dyDescent="0.2">
      <c r="A3" s="49" t="s">
        <v>8</v>
      </c>
      <c r="B3" s="50"/>
      <c r="C3" s="50"/>
      <c r="D3" s="51"/>
    </row>
    <row r="4" spans="1:8" x14ac:dyDescent="0.2">
      <c r="A4" s="43">
        <f>SUM(billing!G3,billing!G11,billing!G20,billing!G29,billing!G38,billing!G46,billing!G54,billing!G63,billing!G71,billing!G80,billing!G88,billing!G96,billing!G104,billing!G113,billing!G122)</f>
        <v>758351.11767764797</v>
      </c>
      <c r="B4" s="44"/>
      <c r="C4" s="44"/>
      <c r="D4" s="45"/>
      <c r="F4" s="7"/>
    </row>
    <row r="5" spans="1:8" x14ac:dyDescent="0.2">
      <c r="A5" s="55" t="s">
        <v>9</v>
      </c>
      <c r="B5" s="56"/>
      <c r="C5" s="56"/>
      <c r="D5" s="57"/>
      <c r="F5" s="7"/>
    </row>
    <row r="6" spans="1:8" x14ac:dyDescent="0.2">
      <c r="A6" s="43">
        <f>SUM(billing!G4,billing!G12,billing!G21,billing!G30,billing!G39,billing!G47,billing!G55,billing!G64,billing!G72,billing!G81,billing!G89,billing!G97,billing!G105,billing!G114,billing!G123)</f>
        <v>404460.70146218501</v>
      </c>
      <c r="B6" s="44"/>
      <c r="C6" s="44"/>
      <c r="D6" s="45"/>
      <c r="F6" s="7"/>
      <c r="H6" s="6"/>
    </row>
    <row r="7" spans="1:8" x14ac:dyDescent="0.2">
      <c r="A7" s="49" t="s">
        <v>21</v>
      </c>
      <c r="B7" s="50"/>
      <c r="C7" s="50"/>
      <c r="D7" s="51"/>
      <c r="F7" s="7"/>
      <c r="H7" s="6"/>
    </row>
    <row r="8" spans="1:8" x14ac:dyDescent="0.2">
      <c r="A8" s="52">
        <f>SUM(A4,A6)</f>
        <v>1162811.8191398331</v>
      </c>
      <c r="B8" s="53"/>
      <c r="C8" s="53"/>
      <c r="D8" s="54"/>
      <c r="F8" s="7"/>
      <c r="H8" s="6"/>
    </row>
    <row r="9" spans="1:8" x14ac:dyDescent="0.2">
      <c r="A9" s="8"/>
      <c r="B9" s="9"/>
      <c r="C9" s="9"/>
      <c r="D9" s="10"/>
      <c r="F9" s="7"/>
      <c r="H9" s="6"/>
    </row>
    <row r="10" spans="1:8" x14ac:dyDescent="0.2">
      <c r="A10" s="43" t="s">
        <v>19</v>
      </c>
      <c r="B10" s="44"/>
      <c r="C10" s="44"/>
      <c r="D10" s="45"/>
      <c r="F10" s="7"/>
      <c r="H10" s="6"/>
    </row>
    <row r="11" spans="1:8" x14ac:dyDescent="0.2">
      <c r="A11" s="58">
        <f>SUM(billing!B3,billing!B11,billing!B20,billing!B29,billing!B38,billing!B46,billing!B54,billing!B63,billing!B71,billing!B80,billing!B88,billing!B96,billing!B104,billing!B113,billing!B122)</f>
        <v>82</v>
      </c>
      <c r="B11" s="59"/>
      <c r="C11" s="59"/>
      <c r="D11" s="60"/>
    </row>
    <row r="12" spans="1:8" x14ac:dyDescent="0.2">
      <c r="A12" s="64" t="s">
        <v>20</v>
      </c>
      <c r="B12" s="65"/>
      <c r="C12" s="65"/>
      <c r="D12" s="66"/>
    </row>
    <row r="13" spans="1:8" x14ac:dyDescent="0.2">
      <c r="A13" s="58">
        <f>SUM(billing!B4,billing!B12,billing!B21,billing!B30,billing!B39,billing!B47,billing!B55,billing!B64,billing!B72,billing!B81,billing!B89,billing!B97,billing!B105,billing!B114,billing!B123)</f>
        <v>24</v>
      </c>
      <c r="B13" s="59"/>
      <c r="C13" s="59"/>
      <c r="D13" s="60"/>
    </row>
    <row r="14" spans="1:8" x14ac:dyDescent="0.2">
      <c r="A14" s="58" t="s">
        <v>22</v>
      </c>
      <c r="B14" s="59"/>
      <c r="C14" s="59"/>
      <c r="D14" s="60"/>
    </row>
    <row r="15" spans="1:8" x14ac:dyDescent="0.2">
      <c r="A15" s="61">
        <f>SUM(A11,A13)</f>
        <v>106</v>
      </c>
      <c r="B15" s="62"/>
      <c r="C15" s="62"/>
      <c r="D15" s="63"/>
    </row>
  </sheetData>
  <mergeCells count="13">
    <mergeCell ref="A10:D10"/>
    <mergeCell ref="A11:D11"/>
    <mergeCell ref="A13:D13"/>
    <mergeCell ref="A14:D14"/>
    <mergeCell ref="A15:D15"/>
    <mergeCell ref="A12:D12"/>
    <mergeCell ref="A6:D6"/>
    <mergeCell ref="A1:D1"/>
    <mergeCell ref="A7:D7"/>
    <mergeCell ref="A8:D8"/>
    <mergeCell ref="A3:D3"/>
    <mergeCell ref="A4:D4"/>
    <mergeCell ref="A5:D5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/>
  </sheetPr>
  <dimension ref="A1:AK126"/>
  <sheetViews>
    <sheetView tabSelected="1" topLeftCell="A47" workbookViewId="0">
      <selection activeCell="I66" sqref="I66"/>
    </sheetView>
  </sheetViews>
  <sheetFormatPr baseColWidth="10" defaultColWidth="8.83203125" defaultRowHeight="15" x14ac:dyDescent="0.2"/>
  <cols>
    <col min="1" max="1" width="16.33203125" customWidth="1"/>
    <col min="2" max="2" width="10.6640625" customWidth="1"/>
    <col min="3" max="3" width="9.6640625" style="2" bestFit="1" customWidth="1"/>
    <col min="4" max="5" width="10.33203125" customWidth="1"/>
    <col min="6" max="6" width="11.83203125" customWidth="1"/>
    <col min="7" max="7" width="17.33203125" style="1" customWidth="1"/>
    <col min="8" max="9" width="8.83203125" style="39"/>
    <col min="10" max="10" width="9" style="39" bestFit="1" customWidth="1"/>
    <col min="11" max="37" width="8.83203125" style="39"/>
  </cols>
  <sheetData>
    <row r="1" spans="1:37" s="11" customFormat="1" ht="19" customHeight="1" x14ac:dyDescent="0.2">
      <c r="A1" s="67" t="s">
        <v>12</v>
      </c>
      <c r="B1" s="67"/>
      <c r="C1" s="67"/>
      <c r="D1" s="67"/>
      <c r="E1" s="67"/>
      <c r="F1" s="67"/>
      <c r="G1" s="67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37" s="12" customFormat="1" ht="30" x14ac:dyDescent="0.2">
      <c r="B2" s="13" t="s">
        <v>4</v>
      </c>
      <c r="C2" s="14" t="s">
        <v>6</v>
      </c>
      <c r="D2" s="13" t="s">
        <v>5</v>
      </c>
      <c r="E2" s="13" t="s">
        <v>2</v>
      </c>
      <c r="F2" s="15" t="s">
        <v>7</v>
      </c>
      <c r="G2" s="16" t="s">
        <v>3</v>
      </c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7" s="11" customFormat="1" x14ac:dyDescent="0.2">
      <c r="A3" s="17" t="s">
        <v>0</v>
      </c>
      <c r="B3" s="18">
        <v>2</v>
      </c>
      <c r="C3" s="19"/>
      <c r="D3" s="18">
        <v>180</v>
      </c>
      <c r="E3" s="20">
        <v>1.272</v>
      </c>
      <c r="F3" s="21">
        <v>11166.18</v>
      </c>
      <c r="G3" s="22">
        <f>E3*F3</f>
        <v>14203.38096</v>
      </c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</row>
    <row r="4" spans="1:37" s="11" customFormat="1" x14ac:dyDescent="0.2">
      <c r="A4" s="17" t="s">
        <v>1</v>
      </c>
      <c r="B4" s="18">
        <v>0</v>
      </c>
      <c r="C4" s="19"/>
      <c r="D4" s="18">
        <v>180</v>
      </c>
      <c r="E4" s="20">
        <v>0</v>
      </c>
      <c r="F4" s="21">
        <v>20373.95</v>
      </c>
      <c r="G4" s="23">
        <f>E4*F4</f>
        <v>0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</row>
    <row r="5" spans="1:37" s="11" customFormat="1" x14ac:dyDescent="0.2">
      <c r="A5" s="11" t="s">
        <v>23</v>
      </c>
      <c r="C5" s="24"/>
      <c r="G5" s="22">
        <f>SUM(G3:G4)</f>
        <v>14203.38096</v>
      </c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</row>
    <row r="6" spans="1:37" s="11" customFormat="1" x14ac:dyDescent="0.2">
      <c r="A6" s="11" t="s">
        <v>25</v>
      </c>
      <c r="C6" s="24"/>
      <c r="G6" s="23">
        <v>14203.38</v>
      </c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</row>
    <row r="7" spans="1:37" s="11" customFormat="1" x14ac:dyDescent="0.2">
      <c r="A7" s="11" t="s">
        <v>24</v>
      </c>
      <c r="C7" s="24"/>
      <c r="G7" s="22">
        <f>G5-G6</f>
        <v>9.6000000121421181E-4</v>
      </c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</row>
    <row r="8" spans="1:37" s="11" customFormat="1" x14ac:dyDescent="0.2">
      <c r="C8" s="24"/>
      <c r="G8" s="22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</row>
    <row r="9" spans="1:37" s="11" customFormat="1" x14ac:dyDescent="0.2">
      <c r="A9" s="67" t="s">
        <v>26</v>
      </c>
      <c r="B9" s="67"/>
      <c r="C9" s="67"/>
      <c r="D9" s="67"/>
      <c r="E9" s="67"/>
      <c r="F9" s="67"/>
      <c r="G9" s="67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</row>
    <row r="10" spans="1:37" s="11" customFormat="1" ht="30" x14ac:dyDescent="0.2">
      <c r="A10" s="12"/>
      <c r="B10" s="13" t="s">
        <v>4</v>
      </c>
      <c r="C10" s="14" t="s">
        <v>6</v>
      </c>
      <c r="D10" s="13" t="s">
        <v>5</v>
      </c>
      <c r="E10" s="13" t="s">
        <v>2</v>
      </c>
      <c r="F10" s="15" t="s">
        <v>7</v>
      </c>
      <c r="G10" s="16" t="s">
        <v>3</v>
      </c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</row>
    <row r="11" spans="1:37" s="11" customFormat="1" x14ac:dyDescent="0.2">
      <c r="A11" s="17" t="s">
        <v>0</v>
      </c>
      <c r="B11" s="18">
        <v>0</v>
      </c>
      <c r="C11" s="19"/>
      <c r="D11" s="18">
        <v>180</v>
      </c>
      <c r="E11" s="20">
        <v>0</v>
      </c>
      <c r="F11" s="21">
        <v>11166.18</v>
      </c>
      <c r="G11" s="22">
        <f>E11*F11</f>
        <v>0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</row>
    <row r="12" spans="1:37" s="11" customFormat="1" x14ac:dyDescent="0.2">
      <c r="A12" s="17" t="s">
        <v>1</v>
      </c>
      <c r="B12" s="18">
        <v>1</v>
      </c>
      <c r="C12" s="19"/>
      <c r="D12" s="18">
        <v>180</v>
      </c>
      <c r="E12" s="20">
        <v>0</v>
      </c>
      <c r="F12" s="21">
        <f>F4</f>
        <v>20373.95</v>
      </c>
      <c r="G12" s="23">
        <v>6496.33</v>
      </c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</row>
    <row r="13" spans="1:37" s="11" customFormat="1" x14ac:dyDescent="0.2">
      <c r="A13" s="11" t="s">
        <v>23</v>
      </c>
      <c r="C13" s="24"/>
      <c r="G13" s="22">
        <f>SUM(G11:G12)</f>
        <v>6496.33</v>
      </c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</row>
    <row r="14" spans="1:37" s="11" customFormat="1" x14ac:dyDescent="0.2">
      <c r="A14" s="11" t="s">
        <v>25</v>
      </c>
      <c r="C14" s="24"/>
      <c r="G14" s="23">
        <f>G13</f>
        <v>6496.33</v>
      </c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</row>
    <row r="15" spans="1:37" s="11" customFormat="1" x14ac:dyDescent="0.2">
      <c r="A15" s="11" t="s">
        <v>24</v>
      </c>
      <c r="C15" s="24"/>
      <c r="G15" s="22">
        <f>G13-G14</f>
        <v>0</v>
      </c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7" s="11" customFormat="1" x14ac:dyDescent="0.2">
      <c r="A16" s="11" t="s">
        <v>27</v>
      </c>
      <c r="C16" s="24"/>
      <c r="G16" s="22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</row>
    <row r="17" spans="1:37" s="11" customFormat="1" x14ac:dyDescent="0.2">
      <c r="C17" s="24"/>
      <c r="G17" s="22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</row>
    <row r="18" spans="1:37" s="11" customFormat="1" x14ac:dyDescent="0.2">
      <c r="A18" s="67" t="s">
        <v>29</v>
      </c>
      <c r="B18" s="67"/>
      <c r="C18" s="67"/>
      <c r="D18" s="67"/>
      <c r="E18" s="67"/>
      <c r="F18" s="67"/>
      <c r="G18" s="67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1:37" s="11" customFormat="1" ht="30" x14ac:dyDescent="0.2">
      <c r="A19" s="12"/>
      <c r="B19" s="13" t="s">
        <v>4</v>
      </c>
      <c r="C19" s="14" t="s">
        <v>6</v>
      </c>
      <c r="D19" s="13" t="s">
        <v>5</v>
      </c>
      <c r="E19" s="13" t="s">
        <v>2</v>
      </c>
      <c r="F19" s="15" t="s">
        <v>7</v>
      </c>
      <c r="G19" s="16" t="s">
        <v>3</v>
      </c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</row>
    <row r="20" spans="1:37" s="11" customFormat="1" x14ac:dyDescent="0.2">
      <c r="A20" s="17" t="s">
        <v>0</v>
      </c>
      <c r="B20" s="18">
        <v>5</v>
      </c>
      <c r="C20" s="19"/>
      <c r="D20" s="18">
        <v>180</v>
      </c>
      <c r="E20" s="20">
        <v>3.1666666000000001</v>
      </c>
      <c r="F20" s="21">
        <v>11166.18</v>
      </c>
      <c r="G20" s="22">
        <f>E20*F20</f>
        <v>35359.569255588001</v>
      </c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</row>
    <row r="21" spans="1:37" s="11" customFormat="1" x14ac:dyDescent="0.2">
      <c r="A21" s="17" t="s">
        <v>1</v>
      </c>
      <c r="B21" s="18">
        <v>3</v>
      </c>
      <c r="C21" s="19"/>
      <c r="D21" s="18">
        <v>180</v>
      </c>
      <c r="E21" s="20">
        <v>2.3333336</v>
      </c>
      <c r="F21" s="21">
        <f>F12</f>
        <v>20373.95</v>
      </c>
      <c r="G21" s="23">
        <f>E21*F21</f>
        <v>47539.222099719998</v>
      </c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</row>
    <row r="22" spans="1:37" s="11" customFormat="1" x14ac:dyDescent="0.2">
      <c r="A22" s="11" t="s">
        <v>23</v>
      </c>
      <c r="C22" s="24"/>
      <c r="G22" s="22">
        <f>SUM(G20:G21)</f>
        <v>82898.791355308</v>
      </c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</row>
    <row r="23" spans="1:37" s="11" customFormat="1" x14ac:dyDescent="0.2">
      <c r="A23" s="11" t="s">
        <v>25</v>
      </c>
      <c r="C23" s="24"/>
      <c r="G23" s="23">
        <f>G22</f>
        <v>82898.791355308</v>
      </c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</row>
    <row r="24" spans="1:37" s="11" customFormat="1" x14ac:dyDescent="0.2">
      <c r="A24" s="11" t="s">
        <v>24</v>
      </c>
      <c r="C24" s="24"/>
      <c r="G24" s="22">
        <f>G22-G23</f>
        <v>0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</row>
    <row r="25" spans="1:37" s="11" customFormat="1" x14ac:dyDescent="0.2">
      <c r="A25" s="11" t="s">
        <v>28</v>
      </c>
      <c r="C25" s="24"/>
      <c r="G25" s="22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</row>
    <row r="26" spans="1:37" s="11" customFormat="1" x14ac:dyDescent="0.2">
      <c r="C26" s="24"/>
      <c r="G26" s="22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</row>
    <row r="27" spans="1:37" s="11" customFormat="1" x14ac:dyDescent="0.2">
      <c r="A27" s="67" t="s">
        <v>30</v>
      </c>
      <c r="B27" s="67"/>
      <c r="C27" s="67"/>
      <c r="D27" s="67"/>
      <c r="E27" s="67"/>
      <c r="F27" s="67"/>
      <c r="G27" s="67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</row>
    <row r="28" spans="1:37" s="11" customFormat="1" ht="30" x14ac:dyDescent="0.2">
      <c r="A28" s="12"/>
      <c r="B28" s="13" t="s">
        <v>4</v>
      </c>
      <c r="C28" s="14" t="s">
        <v>6</v>
      </c>
      <c r="D28" s="13" t="s">
        <v>5</v>
      </c>
      <c r="E28" s="13" t="s">
        <v>2</v>
      </c>
      <c r="F28" s="15" t="s">
        <v>7</v>
      </c>
      <c r="G28" s="16" t="s">
        <v>3</v>
      </c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</row>
    <row r="29" spans="1:37" s="11" customFormat="1" x14ac:dyDescent="0.2">
      <c r="A29" s="17" t="s">
        <v>0</v>
      </c>
      <c r="B29" s="18">
        <v>4</v>
      </c>
      <c r="C29" s="19"/>
      <c r="D29" s="18">
        <v>180</v>
      </c>
      <c r="E29" s="20">
        <v>2.9166669999999999</v>
      </c>
      <c r="F29" s="21">
        <v>11166.18</v>
      </c>
      <c r="G29" s="22">
        <f>E29*F29</f>
        <v>32568.02872206</v>
      </c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1:37" s="11" customFormat="1" x14ac:dyDescent="0.2">
      <c r="A30" s="17" t="s">
        <v>1</v>
      </c>
      <c r="B30" s="18">
        <v>4</v>
      </c>
      <c r="C30" s="19"/>
      <c r="D30" s="18">
        <v>180</v>
      </c>
      <c r="E30" s="20">
        <v>3.6666666999999999</v>
      </c>
      <c r="F30" s="21">
        <f>F21</f>
        <v>20373.95</v>
      </c>
      <c r="G30" s="23">
        <f>E30*F30</f>
        <v>74704.484012465007</v>
      </c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1:37" s="11" customFormat="1" x14ac:dyDescent="0.2">
      <c r="A31" s="11" t="s">
        <v>23</v>
      </c>
      <c r="C31" s="24"/>
      <c r="G31" s="22">
        <f>SUM(G29:G30)</f>
        <v>107272.51273452501</v>
      </c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</row>
    <row r="32" spans="1:37" s="11" customFormat="1" x14ac:dyDescent="0.2">
      <c r="A32" s="11" t="s">
        <v>25</v>
      </c>
      <c r="C32" s="24"/>
      <c r="G32" s="23">
        <f>G31</f>
        <v>107272.51273452501</v>
      </c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1:37" s="11" customFormat="1" x14ac:dyDescent="0.2">
      <c r="A33" s="11" t="s">
        <v>24</v>
      </c>
      <c r="C33" s="24"/>
      <c r="G33" s="22">
        <f>G31-G32</f>
        <v>0</v>
      </c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</row>
    <row r="34" spans="1:37" s="11" customFormat="1" x14ac:dyDescent="0.2">
      <c r="A34" s="11" t="s">
        <v>28</v>
      </c>
      <c r="C34" s="24"/>
      <c r="G34" s="22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</row>
    <row r="35" spans="1:37" s="11" customFormat="1" x14ac:dyDescent="0.2">
      <c r="C35" s="24"/>
      <c r="G35" s="22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</row>
    <row r="36" spans="1:37" s="11" customFormat="1" x14ac:dyDescent="0.2">
      <c r="A36" s="67" t="s">
        <v>13</v>
      </c>
      <c r="B36" s="67"/>
      <c r="C36" s="67"/>
      <c r="D36" s="67"/>
      <c r="E36" s="67"/>
      <c r="F36" s="67"/>
      <c r="G36" s="67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</row>
    <row r="37" spans="1:37" s="11" customFormat="1" ht="30" x14ac:dyDescent="0.2">
      <c r="A37" s="12"/>
      <c r="B37" s="13" t="s">
        <v>4</v>
      </c>
      <c r="C37" s="14" t="s">
        <v>6</v>
      </c>
      <c r="D37" s="13" t="s">
        <v>5</v>
      </c>
      <c r="E37" s="13" t="s">
        <v>2</v>
      </c>
      <c r="F37" s="15" t="s">
        <v>7</v>
      </c>
      <c r="G37" s="16" t="s">
        <v>3</v>
      </c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</row>
    <row r="38" spans="1:37" s="11" customFormat="1" x14ac:dyDescent="0.2">
      <c r="A38" s="17" t="s">
        <v>0</v>
      </c>
      <c r="B38" s="18">
        <v>6</v>
      </c>
      <c r="C38" s="19"/>
      <c r="D38" s="18">
        <v>180</v>
      </c>
      <c r="E38" s="20">
        <v>4.077</v>
      </c>
      <c r="F38" s="21">
        <v>11166.18</v>
      </c>
      <c r="G38" s="22">
        <f>E38*F38</f>
        <v>45524.51586</v>
      </c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</row>
    <row r="39" spans="1:37" s="11" customFormat="1" x14ac:dyDescent="0.2">
      <c r="A39" s="17" t="s">
        <v>1</v>
      </c>
      <c r="B39" s="18">
        <v>0</v>
      </c>
      <c r="C39" s="19"/>
      <c r="D39" s="18">
        <v>180</v>
      </c>
      <c r="E39" s="20">
        <v>0</v>
      </c>
      <c r="F39" s="21">
        <f>F30</f>
        <v>20373.95</v>
      </c>
      <c r="G39" s="23">
        <f>E39*F39</f>
        <v>0</v>
      </c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</row>
    <row r="40" spans="1:37" s="11" customFormat="1" x14ac:dyDescent="0.2">
      <c r="A40" s="11" t="s">
        <v>23</v>
      </c>
      <c r="C40" s="24"/>
      <c r="G40" s="22">
        <f>SUM(G38:G39)</f>
        <v>45524.51586</v>
      </c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</row>
    <row r="41" spans="1:37" s="11" customFormat="1" x14ac:dyDescent="0.2">
      <c r="A41" s="11" t="s">
        <v>25</v>
      </c>
      <c r="C41" s="24"/>
      <c r="G41" s="23">
        <f>G40</f>
        <v>45524.51586</v>
      </c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</row>
    <row r="42" spans="1:37" s="11" customFormat="1" x14ac:dyDescent="0.2">
      <c r="A42" s="11" t="s">
        <v>24</v>
      </c>
      <c r="C42" s="24"/>
      <c r="G42" s="22">
        <f>G40-G41</f>
        <v>0</v>
      </c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</row>
    <row r="43" spans="1:37" s="11" customFormat="1" x14ac:dyDescent="0.2">
      <c r="C43" s="24"/>
      <c r="G43" s="22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</row>
    <row r="44" spans="1:37" s="11" customFormat="1" x14ac:dyDescent="0.2">
      <c r="A44" s="67" t="s">
        <v>14</v>
      </c>
      <c r="B44" s="67"/>
      <c r="C44" s="67"/>
      <c r="D44" s="67"/>
      <c r="E44" s="67"/>
      <c r="F44" s="67"/>
      <c r="G44" s="67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</row>
    <row r="45" spans="1:37" s="11" customFormat="1" ht="30" x14ac:dyDescent="0.2">
      <c r="A45" s="12"/>
      <c r="B45" s="13" t="s">
        <v>4</v>
      </c>
      <c r="C45" s="14" t="s">
        <v>6</v>
      </c>
      <c r="D45" s="13" t="s">
        <v>5</v>
      </c>
      <c r="E45" s="13" t="s">
        <v>2</v>
      </c>
      <c r="F45" s="15" t="s">
        <v>7</v>
      </c>
      <c r="G45" s="16" t="s">
        <v>3</v>
      </c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</row>
    <row r="46" spans="1:37" s="11" customFormat="1" x14ac:dyDescent="0.2">
      <c r="A46" s="17" t="s">
        <v>0</v>
      </c>
      <c r="B46" s="18">
        <v>2</v>
      </c>
      <c r="C46" s="19"/>
      <c r="D46" s="18">
        <v>180</v>
      </c>
      <c r="E46" s="20">
        <v>2</v>
      </c>
      <c r="F46" s="21">
        <v>11166.18</v>
      </c>
      <c r="G46" s="22">
        <f>E46*F46</f>
        <v>22332.36</v>
      </c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</row>
    <row r="47" spans="1:37" s="11" customFormat="1" x14ac:dyDescent="0.2">
      <c r="A47" s="17" t="s">
        <v>1</v>
      </c>
      <c r="B47" s="18">
        <v>1</v>
      </c>
      <c r="C47" s="19"/>
      <c r="D47" s="18">
        <v>180</v>
      </c>
      <c r="E47" s="20">
        <v>1</v>
      </c>
      <c r="F47" s="21">
        <f>F39</f>
        <v>20373.95</v>
      </c>
      <c r="G47" s="23">
        <f>E47*F47</f>
        <v>20373.95</v>
      </c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</row>
    <row r="48" spans="1:37" s="11" customFormat="1" x14ac:dyDescent="0.2">
      <c r="A48" s="11" t="s">
        <v>23</v>
      </c>
      <c r="C48" s="24"/>
      <c r="G48" s="22">
        <f>SUM(G46:G47)</f>
        <v>42706.31</v>
      </c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</row>
    <row r="49" spans="1:37" s="11" customFormat="1" x14ac:dyDescent="0.2">
      <c r="A49" s="11" t="s">
        <v>25</v>
      </c>
      <c r="C49" s="24"/>
      <c r="G49" s="23">
        <f>G48</f>
        <v>42706.31</v>
      </c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</row>
    <row r="50" spans="1:37" s="11" customFormat="1" x14ac:dyDescent="0.2">
      <c r="A50" s="11" t="s">
        <v>24</v>
      </c>
      <c r="C50" s="24"/>
      <c r="G50" s="22">
        <f>G48-G49</f>
        <v>0</v>
      </c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</row>
    <row r="51" spans="1:37" s="11" customFormat="1" x14ac:dyDescent="0.2">
      <c r="C51" s="24"/>
      <c r="G51" s="22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</row>
    <row r="52" spans="1:37" s="11" customFormat="1" x14ac:dyDescent="0.2">
      <c r="A52" s="67" t="s">
        <v>11</v>
      </c>
      <c r="B52" s="67"/>
      <c r="C52" s="67"/>
      <c r="D52" s="67"/>
      <c r="E52" s="67"/>
      <c r="F52" s="67"/>
      <c r="G52" s="67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</row>
    <row r="53" spans="1:37" s="11" customFormat="1" ht="30" x14ac:dyDescent="0.2">
      <c r="A53" s="12"/>
      <c r="B53" s="13" t="s">
        <v>4</v>
      </c>
      <c r="C53" s="14" t="s">
        <v>6</v>
      </c>
      <c r="D53" s="13" t="s">
        <v>5</v>
      </c>
      <c r="E53" s="13" t="s">
        <v>2</v>
      </c>
      <c r="F53" s="15" t="s">
        <v>7</v>
      </c>
      <c r="G53" s="16" t="s">
        <v>3</v>
      </c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</row>
    <row r="54" spans="1:37" s="11" customFormat="1" x14ac:dyDescent="0.2">
      <c r="A54" s="17" t="s">
        <v>0</v>
      </c>
      <c r="B54" s="18">
        <v>33</v>
      </c>
      <c r="C54" s="19"/>
      <c r="D54" s="18">
        <v>180</v>
      </c>
      <c r="E54" s="20">
        <v>30.422000000000001</v>
      </c>
      <c r="F54" s="21">
        <v>11166.18</v>
      </c>
      <c r="G54" s="22">
        <f>E54*F54</f>
        <v>339697.52796000004</v>
      </c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</row>
    <row r="55" spans="1:37" s="11" customFormat="1" x14ac:dyDescent="0.2">
      <c r="A55" s="17" t="s">
        <v>1</v>
      </c>
      <c r="B55" s="18">
        <v>4</v>
      </c>
      <c r="C55" s="19"/>
      <c r="D55" s="18">
        <v>180</v>
      </c>
      <c r="E55" s="20">
        <v>3.5329999999999999</v>
      </c>
      <c r="F55" s="21">
        <f>F47</f>
        <v>20373.95</v>
      </c>
      <c r="G55" s="22">
        <f>E55*F55</f>
        <v>71981.165349999996</v>
      </c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</row>
    <row r="56" spans="1:37" s="11" customFormat="1" x14ac:dyDescent="0.2">
      <c r="A56" s="11" t="s">
        <v>23</v>
      </c>
      <c r="C56" s="24"/>
      <c r="G56" s="22">
        <f>SUM(G54:G55)</f>
        <v>411678.69331</v>
      </c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</row>
    <row r="57" spans="1:37" s="11" customFormat="1" x14ac:dyDescent="0.2">
      <c r="A57" s="11" t="s">
        <v>25</v>
      </c>
      <c r="C57" s="24"/>
      <c r="G57" s="23">
        <v>372517.98</v>
      </c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</row>
    <row r="58" spans="1:37" s="11" customFormat="1" x14ac:dyDescent="0.2">
      <c r="A58" s="11" t="s">
        <v>24</v>
      </c>
      <c r="C58" s="24"/>
      <c r="G58" s="22">
        <f>G56-G57</f>
        <v>39160.713310000021</v>
      </c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</row>
    <row r="59" spans="1:37" s="11" customFormat="1" x14ac:dyDescent="0.2">
      <c r="C59" s="24"/>
      <c r="G59" s="22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</row>
    <row r="60" spans="1:37" s="11" customFormat="1" x14ac:dyDescent="0.2">
      <c r="C60" s="24"/>
      <c r="G60" s="22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</row>
    <row r="61" spans="1:37" s="11" customFormat="1" x14ac:dyDescent="0.2">
      <c r="A61" s="67" t="s">
        <v>10</v>
      </c>
      <c r="B61" s="67"/>
      <c r="C61" s="67"/>
      <c r="D61" s="67"/>
      <c r="E61" s="67"/>
      <c r="F61" s="67"/>
      <c r="G61" s="67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</row>
    <row r="62" spans="1:37" s="11" customFormat="1" ht="30" x14ac:dyDescent="0.2">
      <c r="A62" s="12"/>
      <c r="B62" s="13" t="s">
        <v>4</v>
      </c>
      <c r="C62" s="14" t="s">
        <v>6</v>
      </c>
      <c r="D62" s="13" t="s">
        <v>5</v>
      </c>
      <c r="E62" s="13" t="s">
        <v>2</v>
      </c>
      <c r="F62" s="15" t="s">
        <v>7</v>
      </c>
      <c r="G62" s="16" t="s">
        <v>3</v>
      </c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</row>
    <row r="63" spans="1:37" s="11" customFormat="1" x14ac:dyDescent="0.2">
      <c r="A63" s="17" t="s">
        <v>0</v>
      </c>
      <c r="B63" s="18">
        <v>5</v>
      </c>
      <c r="C63" s="19"/>
      <c r="D63" s="18">
        <v>180</v>
      </c>
      <c r="E63" s="20">
        <v>3.8220000000000001</v>
      </c>
      <c r="F63" s="21">
        <v>11166.18</v>
      </c>
      <c r="G63" s="22">
        <f>E63*F63</f>
        <v>42677.13996</v>
      </c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</row>
    <row r="64" spans="1:37" s="11" customFormat="1" x14ac:dyDescent="0.2">
      <c r="A64" s="17" t="s">
        <v>1</v>
      </c>
      <c r="B64" s="18">
        <v>2</v>
      </c>
      <c r="C64" s="19"/>
      <c r="D64" s="18">
        <v>180</v>
      </c>
      <c r="E64" s="20">
        <v>2</v>
      </c>
      <c r="F64" s="21">
        <f>F55</f>
        <v>20373.95</v>
      </c>
      <c r="G64" s="23">
        <f>E64*F64</f>
        <v>40747.9</v>
      </c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</row>
    <row r="65" spans="1:37" s="11" customFormat="1" x14ac:dyDescent="0.2">
      <c r="A65" s="11" t="s">
        <v>23</v>
      </c>
      <c r="C65" s="24"/>
      <c r="G65" s="22">
        <f>SUM(G63:G64)</f>
        <v>83425.039959999995</v>
      </c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</row>
    <row r="66" spans="1:37" s="11" customFormat="1" x14ac:dyDescent="0.2">
      <c r="A66" s="11" t="s">
        <v>25</v>
      </c>
      <c r="C66" s="24"/>
      <c r="G66" s="23">
        <v>60269.09</v>
      </c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</row>
    <row r="67" spans="1:37" s="11" customFormat="1" x14ac:dyDescent="0.2">
      <c r="A67" s="11" t="s">
        <v>24</v>
      </c>
      <c r="C67" s="24"/>
      <c r="G67" s="22">
        <f>G65-G66</f>
        <v>23155.949959999998</v>
      </c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</row>
    <row r="68" spans="1:37" s="11" customFormat="1" x14ac:dyDescent="0.2">
      <c r="C68" s="24"/>
      <c r="G68" s="22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</row>
    <row r="69" spans="1:37" s="25" customFormat="1" x14ac:dyDescent="0.2">
      <c r="A69" s="67" t="s">
        <v>15</v>
      </c>
      <c r="B69" s="67"/>
      <c r="C69" s="67"/>
      <c r="D69" s="67"/>
      <c r="E69" s="67"/>
      <c r="F69" s="67"/>
      <c r="G69" s="67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</row>
    <row r="70" spans="1:37" s="25" customFormat="1" ht="30" x14ac:dyDescent="0.2">
      <c r="A70" s="12"/>
      <c r="B70" s="13" t="s">
        <v>4</v>
      </c>
      <c r="C70" s="14" t="s">
        <v>6</v>
      </c>
      <c r="D70" s="13" t="s">
        <v>5</v>
      </c>
      <c r="E70" s="13" t="s">
        <v>2</v>
      </c>
      <c r="F70" s="15" t="s">
        <v>7</v>
      </c>
      <c r="G70" s="16" t="s">
        <v>3</v>
      </c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</row>
    <row r="71" spans="1:37" s="25" customFormat="1" x14ac:dyDescent="0.2">
      <c r="A71" s="17" t="s">
        <v>0</v>
      </c>
      <c r="B71" s="18">
        <v>6</v>
      </c>
      <c r="C71" s="19"/>
      <c r="D71" s="18">
        <v>180</v>
      </c>
      <c r="E71" s="20">
        <v>5.0609999999999999</v>
      </c>
      <c r="F71" s="21">
        <v>11166.18</v>
      </c>
      <c r="G71" s="22">
        <f>E71*F71</f>
        <v>56512.036980000004</v>
      </c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</row>
    <row r="72" spans="1:37" s="25" customFormat="1" x14ac:dyDescent="0.2">
      <c r="A72" s="17" t="s">
        <v>1</v>
      </c>
      <c r="B72" s="18">
        <v>0</v>
      </c>
      <c r="C72" s="19"/>
      <c r="D72" s="18">
        <v>180</v>
      </c>
      <c r="E72" s="20"/>
      <c r="F72" s="21">
        <f>F64</f>
        <v>20373.95</v>
      </c>
      <c r="G72" s="23">
        <f>E72*F72</f>
        <v>0</v>
      </c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</row>
    <row r="73" spans="1:37" s="25" customFormat="1" x14ac:dyDescent="0.2">
      <c r="A73" s="11" t="s">
        <v>23</v>
      </c>
      <c r="B73" s="11"/>
      <c r="C73" s="24"/>
      <c r="D73" s="11"/>
      <c r="E73" s="11"/>
      <c r="F73" s="11"/>
      <c r="G73" s="22">
        <f>SUM(G71:G72)</f>
        <v>56512.036980000004</v>
      </c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</row>
    <row r="74" spans="1:37" s="25" customFormat="1" x14ac:dyDescent="0.2">
      <c r="A74" s="11" t="s">
        <v>25</v>
      </c>
      <c r="B74" s="11"/>
      <c r="C74" s="24"/>
      <c r="D74" s="11"/>
      <c r="E74" s="11"/>
      <c r="F74" s="11"/>
      <c r="G74" s="23">
        <v>56419.34</v>
      </c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</row>
    <row r="75" spans="1:37" s="25" customFormat="1" x14ac:dyDescent="0.2">
      <c r="A75" s="11" t="s">
        <v>35</v>
      </c>
      <c r="B75" s="11"/>
      <c r="C75" s="24"/>
      <c r="D75" s="11"/>
      <c r="E75" s="11"/>
      <c r="F75" s="11"/>
      <c r="G75" s="22">
        <f>G73-G74</f>
        <v>92.696980000007898</v>
      </c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</row>
    <row r="76" spans="1:37" s="25" customFormat="1" x14ac:dyDescent="0.2">
      <c r="A76" s="11" t="s">
        <v>31</v>
      </c>
      <c r="B76" s="11"/>
      <c r="C76" s="24"/>
      <c r="D76" s="11"/>
      <c r="E76" s="11"/>
      <c r="F76" s="11"/>
      <c r="G76" s="22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</row>
    <row r="77" spans="1:37" s="25" customFormat="1" x14ac:dyDescent="0.2">
      <c r="A77" s="11"/>
      <c r="B77" s="11"/>
      <c r="C77" s="24"/>
      <c r="D77" s="11"/>
      <c r="E77" s="11"/>
      <c r="F77" s="11"/>
      <c r="G77" s="22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</row>
    <row r="78" spans="1:37" s="11" customFormat="1" x14ac:dyDescent="0.2">
      <c r="A78" s="67" t="s">
        <v>32</v>
      </c>
      <c r="B78" s="67"/>
      <c r="C78" s="67"/>
      <c r="D78" s="67"/>
      <c r="E78" s="67"/>
      <c r="F78" s="67"/>
      <c r="G78" s="67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</row>
    <row r="79" spans="1:37" s="11" customFormat="1" ht="30" x14ac:dyDescent="0.2">
      <c r="A79" s="12"/>
      <c r="B79" s="13" t="s">
        <v>4</v>
      </c>
      <c r="C79" s="14" t="s">
        <v>6</v>
      </c>
      <c r="D79" s="13" t="s">
        <v>5</v>
      </c>
      <c r="E79" s="13" t="s">
        <v>2</v>
      </c>
      <c r="F79" s="15" t="s">
        <v>7</v>
      </c>
      <c r="G79" s="16" t="s">
        <v>3</v>
      </c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</row>
    <row r="80" spans="1:37" s="11" customFormat="1" x14ac:dyDescent="0.2">
      <c r="A80" s="17" t="s">
        <v>0</v>
      </c>
      <c r="B80" s="18">
        <v>0</v>
      </c>
      <c r="C80" s="19"/>
      <c r="D80" s="18">
        <v>190</v>
      </c>
      <c r="E80" s="20"/>
      <c r="F80" s="21">
        <v>11166.18</v>
      </c>
      <c r="G80" s="22">
        <v>0</v>
      </c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</row>
    <row r="81" spans="1:37" s="11" customFormat="1" x14ac:dyDescent="0.2">
      <c r="A81" s="17" t="s">
        <v>1</v>
      </c>
      <c r="B81" s="18">
        <v>1</v>
      </c>
      <c r="C81" s="19"/>
      <c r="D81" s="18">
        <v>190</v>
      </c>
      <c r="E81" s="20">
        <v>1</v>
      </c>
      <c r="F81" s="21">
        <f>F72</f>
        <v>20373.95</v>
      </c>
      <c r="G81" s="23">
        <f>E81*F81</f>
        <v>20373.95</v>
      </c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</row>
    <row r="82" spans="1:37" s="11" customFormat="1" x14ac:dyDescent="0.2">
      <c r="A82" s="11" t="s">
        <v>23</v>
      </c>
      <c r="C82" s="24"/>
      <c r="G82" s="22">
        <f>SUM(G80:G81)</f>
        <v>20373.95</v>
      </c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</row>
    <row r="83" spans="1:37" s="11" customFormat="1" x14ac:dyDescent="0.2">
      <c r="A83" s="11" t="s">
        <v>25</v>
      </c>
      <c r="C83" s="24"/>
      <c r="G83" s="23">
        <f>G82</f>
        <v>20373.95</v>
      </c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</row>
    <row r="84" spans="1:37" s="11" customFormat="1" x14ac:dyDescent="0.2">
      <c r="A84" s="11" t="s">
        <v>24</v>
      </c>
      <c r="C84" s="24"/>
      <c r="G84" s="22">
        <f>G82-G83</f>
        <v>0</v>
      </c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</row>
    <row r="85" spans="1:37" s="11" customFormat="1" x14ac:dyDescent="0.2">
      <c r="C85" s="24"/>
      <c r="G85" s="22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</row>
    <row r="86" spans="1:37" s="11" customFormat="1" x14ac:dyDescent="0.2">
      <c r="A86" s="67" t="s">
        <v>16</v>
      </c>
      <c r="B86" s="67"/>
      <c r="C86" s="67"/>
      <c r="D86" s="67"/>
      <c r="E86" s="67"/>
      <c r="F86" s="67"/>
      <c r="G86" s="67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</row>
    <row r="87" spans="1:37" s="11" customFormat="1" ht="30" x14ac:dyDescent="0.2">
      <c r="A87" s="12"/>
      <c r="B87" s="13" t="s">
        <v>4</v>
      </c>
      <c r="C87" s="14" t="s">
        <v>6</v>
      </c>
      <c r="D87" s="13" t="s">
        <v>5</v>
      </c>
      <c r="E87" s="13" t="s">
        <v>2</v>
      </c>
      <c r="F87" s="15" t="s">
        <v>7</v>
      </c>
      <c r="G87" s="16" t="s">
        <v>3</v>
      </c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</row>
    <row r="88" spans="1:37" s="11" customFormat="1" x14ac:dyDescent="0.2">
      <c r="A88" s="17" t="s">
        <v>0</v>
      </c>
      <c r="B88" s="18">
        <v>7</v>
      </c>
      <c r="C88" s="19"/>
      <c r="D88" s="18">
        <v>190</v>
      </c>
      <c r="E88" s="20">
        <v>5.2160000000000002</v>
      </c>
      <c r="F88" s="21">
        <v>11166.18</v>
      </c>
      <c r="G88" s="22">
        <f>E88*F88</f>
        <v>58242.794880000001</v>
      </c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</row>
    <row r="89" spans="1:37" s="11" customFormat="1" x14ac:dyDescent="0.2">
      <c r="A89" s="17" t="s">
        <v>1</v>
      </c>
      <c r="B89" s="18">
        <v>1</v>
      </c>
      <c r="C89" s="19"/>
      <c r="D89" s="18">
        <v>190</v>
      </c>
      <c r="E89" s="20">
        <v>0.753</v>
      </c>
      <c r="F89" s="21">
        <f>F81</f>
        <v>20373.95</v>
      </c>
      <c r="G89" s="23">
        <f>E89*F89</f>
        <v>15341.584350000001</v>
      </c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</row>
    <row r="90" spans="1:37" s="11" customFormat="1" x14ac:dyDescent="0.2">
      <c r="A90" s="11" t="s">
        <v>23</v>
      </c>
      <c r="C90" s="24"/>
      <c r="G90" s="22">
        <f>SUM(G88:G89)</f>
        <v>73584.379230000006</v>
      </c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</row>
    <row r="91" spans="1:37" s="11" customFormat="1" x14ac:dyDescent="0.2">
      <c r="A91" s="11" t="s">
        <v>25</v>
      </c>
      <c r="C91" s="24"/>
      <c r="G91" s="23">
        <f>G90</f>
        <v>73584.379230000006</v>
      </c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</row>
    <row r="92" spans="1:37" s="11" customFormat="1" x14ac:dyDescent="0.2">
      <c r="A92" s="11" t="s">
        <v>24</v>
      </c>
      <c r="C92" s="24"/>
      <c r="G92" s="22">
        <f>G90-G91</f>
        <v>0</v>
      </c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</row>
    <row r="93" spans="1:37" s="11" customFormat="1" x14ac:dyDescent="0.2">
      <c r="C93" s="24"/>
      <c r="G93" s="22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</row>
    <row r="94" spans="1:37" s="11" customFormat="1" x14ac:dyDescent="0.2">
      <c r="A94" s="67" t="s">
        <v>17</v>
      </c>
      <c r="B94" s="67"/>
      <c r="C94" s="67"/>
      <c r="D94" s="67"/>
      <c r="E94" s="67"/>
      <c r="F94" s="67"/>
      <c r="G94" s="67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</row>
    <row r="95" spans="1:37" s="11" customFormat="1" ht="30" x14ac:dyDescent="0.2">
      <c r="A95" s="12"/>
      <c r="B95" s="13" t="s">
        <v>4</v>
      </c>
      <c r="C95" s="14" t="s">
        <v>6</v>
      </c>
      <c r="D95" s="13" t="s">
        <v>5</v>
      </c>
      <c r="E95" s="13" t="s">
        <v>2</v>
      </c>
      <c r="F95" s="15" t="s">
        <v>7</v>
      </c>
      <c r="G95" s="16" t="s">
        <v>3</v>
      </c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</row>
    <row r="96" spans="1:37" s="11" customFormat="1" x14ac:dyDescent="0.2">
      <c r="A96" s="17" t="s">
        <v>0</v>
      </c>
      <c r="B96" s="18">
        <v>4</v>
      </c>
      <c r="C96" s="19"/>
      <c r="D96" s="18">
        <v>190</v>
      </c>
      <c r="E96" s="20">
        <v>3.2949999999999999</v>
      </c>
      <c r="F96" s="21">
        <v>11166.18</v>
      </c>
      <c r="G96" s="22">
        <f>E96*F96</f>
        <v>36792.563099999999</v>
      </c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</row>
    <row r="97" spans="1:37" s="11" customFormat="1" x14ac:dyDescent="0.2">
      <c r="A97" s="17" t="s">
        <v>1</v>
      </c>
      <c r="B97" s="18">
        <v>2</v>
      </c>
      <c r="C97" s="19"/>
      <c r="D97" s="18">
        <v>190</v>
      </c>
      <c r="E97" s="20">
        <v>1.8420000000000001</v>
      </c>
      <c r="F97" s="21">
        <f>F89</f>
        <v>20373.95</v>
      </c>
      <c r="G97" s="23">
        <f>E97*F97</f>
        <v>37528.815900000001</v>
      </c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</row>
    <row r="98" spans="1:37" s="11" customFormat="1" x14ac:dyDescent="0.2">
      <c r="A98" s="11" t="s">
        <v>23</v>
      </c>
      <c r="C98" s="24"/>
      <c r="G98" s="22">
        <f>SUM(G96:G97)</f>
        <v>74321.379000000001</v>
      </c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</row>
    <row r="99" spans="1:37" s="11" customFormat="1" x14ac:dyDescent="0.2">
      <c r="A99" s="11" t="s">
        <v>25</v>
      </c>
      <c r="C99" s="24"/>
      <c r="G99" s="23">
        <f>G98</f>
        <v>74321.379000000001</v>
      </c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</row>
    <row r="100" spans="1:37" s="11" customFormat="1" x14ac:dyDescent="0.2">
      <c r="A100" s="11" t="s">
        <v>24</v>
      </c>
      <c r="C100" s="24"/>
      <c r="G100" s="22">
        <f>G98-G99</f>
        <v>0</v>
      </c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</row>
    <row r="101" spans="1:37" s="11" customFormat="1" x14ac:dyDescent="0.2">
      <c r="C101" s="24"/>
      <c r="G101" s="22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</row>
    <row r="102" spans="1:37" s="25" customFormat="1" x14ac:dyDescent="0.2">
      <c r="A102" s="68" t="s">
        <v>34</v>
      </c>
      <c r="B102" s="68"/>
      <c r="C102" s="68"/>
      <c r="D102" s="68"/>
      <c r="E102" s="68"/>
      <c r="F102" s="68"/>
      <c r="G102" s="68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</row>
    <row r="103" spans="1:37" s="25" customFormat="1" ht="30" x14ac:dyDescent="0.2">
      <c r="A103" s="26"/>
      <c r="B103" s="27" t="s">
        <v>4</v>
      </c>
      <c r="C103" s="28" t="s">
        <v>6</v>
      </c>
      <c r="D103" s="27" t="s">
        <v>5</v>
      </c>
      <c r="E103" s="27" t="s">
        <v>2</v>
      </c>
      <c r="F103" s="29" t="s">
        <v>7</v>
      </c>
      <c r="G103" s="30" t="s">
        <v>3</v>
      </c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</row>
    <row r="104" spans="1:37" s="25" customFormat="1" x14ac:dyDescent="0.2">
      <c r="A104" s="31" t="s">
        <v>0</v>
      </c>
      <c r="B104" s="32">
        <v>6</v>
      </c>
      <c r="C104" s="33"/>
      <c r="D104" s="32">
        <v>180</v>
      </c>
      <c r="E104" s="34">
        <f>AVERAGE(4,4,5,5,6,6,6,6,)</f>
        <v>4.666666666666667</v>
      </c>
      <c r="F104" s="35">
        <v>11166.18</v>
      </c>
      <c r="G104" s="36">
        <f>E104*F104</f>
        <v>52108.840000000004</v>
      </c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</row>
    <row r="105" spans="1:37" s="25" customFormat="1" x14ac:dyDescent="0.2">
      <c r="A105" s="31" t="s">
        <v>1</v>
      </c>
      <c r="B105" s="32">
        <v>1</v>
      </c>
      <c r="C105" s="33"/>
      <c r="D105" s="32">
        <v>180</v>
      </c>
      <c r="E105" s="34">
        <f>AVERAGE(0,0,0,1,0,0,0,0)</f>
        <v>0.125</v>
      </c>
      <c r="F105" s="35">
        <f>F97</f>
        <v>20373.95</v>
      </c>
      <c r="G105" s="37">
        <f>E105*F105</f>
        <v>2546.7437500000001</v>
      </c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</row>
    <row r="106" spans="1:37" s="25" customFormat="1" x14ac:dyDescent="0.2">
      <c r="A106" s="25" t="s">
        <v>23</v>
      </c>
      <c r="C106" s="38"/>
      <c r="G106" s="36">
        <f>SUM(G104:G105)</f>
        <v>54655.583750000005</v>
      </c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</row>
    <row r="107" spans="1:37" s="25" customFormat="1" x14ac:dyDescent="0.2">
      <c r="A107" s="25" t="s">
        <v>25</v>
      </c>
      <c r="C107" s="38"/>
      <c r="G107" s="37">
        <v>23938.57</v>
      </c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</row>
    <row r="108" spans="1:37" s="25" customFormat="1" x14ac:dyDescent="0.2">
      <c r="A108" s="25" t="s">
        <v>35</v>
      </c>
      <c r="C108" s="38"/>
      <c r="G108" s="36">
        <f>G106-G107</f>
        <v>30717.013750000006</v>
      </c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</row>
    <row r="109" spans="1:37" s="25" customFormat="1" x14ac:dyDescent="0.2">
      <c r="A109" s="25" t="s">
        <v>33</v>
      </c>
      <c r="C109" s="38"/>
      <c r="G109" s="36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</row>
    <row r="110" spans="1:37" s="11" customFormat="1" x14ac:dyDescent="0.2">
      <c r="C110" s="24"/>
      <c r="G110" s="22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</row>
    <row r="111" spans="1:37" s="11" customFormat="1" x14ac:dyDescent="0.2">
      <c r="A111" s="67" t="s">
        <v>18</v>
      </c>
      <c r="B111" s="67"/>
      <c r="C111" s="67"/>
      <c r="D111" s="67"/>
      <c r="E111" s="67"/>
      <c r="F111" s="67"/>
      <c r="G111" s="67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</row>
    <row r="112" spans="1:37" s="11" customFormat="1" ht="30" x14ac:dyDescent="0.2">
      <c r="A112" s="12"/>
      <c r="B112" s="13" t="s">
        <v>4</v>
      </c>
      <c r="C112" s="14" t="s">
        <v>6</v>
      </c>
      <c r="D112" s="13" t="s">
        <v>5</v>
      </c>
      <c r="E112" s="13" t="s">
        <v>2</v>
      </c>
      <c r="F112" s="15" t="s">
        <v>7</v>
      </c>
      <c r="G112" s="16" t="s">
        <v>3</v>
      </c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</row>
    <row r="113" spans="1:37" s="11" customFormat="1" x14ac:dyDescent="0.2">
      <c r="A113" s="17" t="s">
        <v>0</v>
      </c>
      <c r="B113" s="18">
        <v>2</v>
      </c>
      <c r="C113" s="19"/>
      <c r="D113" s="18">
        <v>180</v>
      </c>
      <c r="E113" s="20">
        <v>2</v>
      </c>
      <c r="F113" s="21">
        <v>11166.18</v>
      </c>
      <c r="G113" s="22">
        <f>E113*F113</f>
        <v>22332.36</v>
      </c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</row>
    <row r="114" spans="1:37" s="11" customFormat="1" x14ac:dyDescent="0.2">
      <c r="A114" s="17" t="s">
        <v>1</v>
      </c>
      <c r="B114" s="18">
        <v>0</v>
      </c>
      <c r="C114" s="19"/>
      <c r="D114" s="18">
        <v>180</v>
      </c>
      <c r="E114" s="20">
        <v>0</v>
      </c>
      <c r="F114" s="21">
        <f>F105</f>
        <v>20373.95</v>
      </c>
      <c r="G114" s="23">
        <f>E114*F114</f>
        <v>0</v>
      </c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</row>
    <row r="115" spans="1:37" s="11" customFormat="1" x14ac:dyDescent="0.2">
      <c r="A115" s="11" t="s">
        <v>23</v>
      </c>
      <c r="C115" s="24"/>
      <c r="G115" s="22">
        <f>SUM(G113:G114)</f>
        <v>22332.36</v>
      </c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</row>
    <row r="116" spans="1:37" s="11" customFormat="1" x14ac:dyDescent="0.2">
      <c r="A116" s="11" t="s">
        <v>25</v>
      </c>
      <c r="C116" s="24"/>
      <c r="G116" s="23">
        <f>G115</f>
        <v>22332.36</v>
      </c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</row>
    <row r="117" spans="1:37" s="11" customFormat="1" x14ac:dyDescent="0.2">
      <c r="A117" s="11" t="s">
        <v>35</v>
      </c>
      <c r="C117" s="24"/>
      <c r="G117" s="22">
        <f>G115-G116</f>
        <v>0</v>
      </c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</row>
    <row r="118" spans="1:37" s="11" customFormat="1" x14ac:dyDescent="0.2">
      <c r="A118" s="11" t="s">
        <v>33</v>
      </c>
      <c r="C118" s="24"/>
      <c r="G118" s="22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</row>
    <row r="119" spans="1:37" s="11" customFormat="1" x14ac:dyDescent="0.2">
      <c r="C119" s="24"/>
      <c r="G119" s="22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</row>
    <row r="120" spans="1:37" s="25" customFormat="1" x14ac:dyDescent="0.2">
      <c r="A120" s="67" t="s">
        <v>36</v>
      </c>
      <c r="B120" s="67"/>
      <c r="C120" s="67"/>
      <c r="D120" s="67"/>
      <c r="E120" s="67"/>
      <c r="F120" s="67"/>
      <c r="G120" s="67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</row>
    <row r="121" spans="1:37" s="25" customFormat="1" ht="30" x14ac:dyDescent="0.2">
      <c r="A121" s="12"/>
      <c r="B121" s="13" t="s">
        <v>4</v>
      </c>
      <c r="C121" s="14" t="s">
        <v>6</v>
      </c>
      <c r="D121" s="13" t="s">
        <v>5</v>
      </c>
      <c r="E121" s="13" t="s">
        <v>2</v>
      </c>
      <c r="F121" s="15" t="s">
        <v>7</v>
      </c>
      <c r="G121" s="16" t="s">
        <v>3</v>
      </c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</row>
    <row r="122" spans="1:37" s="25" customFormat="1" x14ac:dyDescent="0.2">
      <c r="A122" s="17" t="s">
        <v>0</v>
      </c>
      <c r="B122" s="18">
        <v>0</v>
      </c>
      <c r="C122" s="19"/>
      <c r="D122" s="18">
        <v>180</v>
      </c>
      <c r="E122" s="20">
        <v>0</v>
      </c>
      <c r="F122" s="21">
        <v>11166.18</v>
      </c>
      <c r="G122" s="22">
        <f>E122*F122</f>
        <v>0</v>
      </c>
      <c r="H122" s="39"/>
      <c r="I122" s="39"/>
      <c r="J122" s="41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</row>
    <row r="123" spans="1:37" s="25" customFormat="1" x14ac:dyDescent="0.2">
      <c r="A123" s="17" t="s">
        <v>1</v>
      </c>
      <c r="B123" s="18">
        <v>4</v>
      </c>
      <c r="C123" s="19"/>
      <c r="D123" s="18">
        <v>180</v>
      </c>
      <c r="E123" s="20">
        <v>3.28</v>
      </c>
      <c r="F123" s="21">
        <f>F114</f>
        <v>20373.95</v>
      </c>
      <c r="G123" s="23">
        <f>E123*F123</f>
        <v>66826.555999999997</v>
      </c>
      <c r="H123" s="39"/>
      <c r="I123" s="39"/>
      <c r="J123" s="42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</row>
    <row r="124" spans="1:37" s="25" customFormat="1" x14ac:dyDescent="0.2">
      <c r="A124" s="11" t="s">
        <v>23</v>
      </c>
      <c r="B124" s="11"/>
      <c r="C124" s="24"/>
      <c r="D124" s="11"/>
      <c r="E124" s="11"/>
      <c r="F124" s="11"/>
      <c r="G124" s="22">
        <f>SUM(G122:G123)</f>
        <v>66826.555999999997</v>
      </c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</row>
    <row r="125" spans="1:37" s="25" customFormat="1" x14ac:dyDescent="0.2">
      <c r="A125" s="11" t="s">
        <v>25</v>
      </c>
      <c r="B125" s="11"/>
      <c r="C125" s="24"/>
      <c r="D125" s="11"/>
      <c r="E125" s="11"/>
      <c r="F125" s="11"/>
      <c r="G125" s="23">
        <v>61972.61</v>
      </c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</row>
    <row r="126" spans="1:37" s="25" customFormat="1" x14ac:dyDescent="0.2">
      <c r="A126" s="11" t="s">
        <v>35</v>
      </c>
      <c r="B126" s="11"/>
      <c r="C126" s="24"/>
      <c r="D126" s="11"/>
      <c r="E126" s="11"/>
      <c r="F126" s="11"/>
      <c r="G126" s="22">
        <f>G124-G125</f>
        <v>4853.9459999999963</v>
      </c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</row>
  </sheetData>
  <mergeCells count="15">
    <mergeCell ref="A120:G120"/>
    <mergeCell ref="A78:G78"/>
    <mergeCell ref="A86:G86"/>
    <mergeCell ref="A94:G94"/>
    <mergeCell ref="A102:G102"/>
    <mergeCell ref="A111:G111"/>
    <mergeCell ref="A1:G1"/>
    <mergeCell ref="A44:G44"/>
    <mergeCell ref="A61:G61"/>
    <mergeCell ref="A69:G69"/>
    <mergeCell ref="A9:G9"/>
    <mergeCell ref="A18:G18"/>
    <mergeCell ref="A27:G27"/>
    <mergeCell ref="A36:G36"/>
    <mergeCell ref="A52:G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Zahorchak</dc:creator>
  <cp:lastModifiedBy>Microsoft Office User</cp:lastModifiedBy>
  <cp:lastPrinted>2016-07-27T20:07:49Z</cp:lastPrinted>
  <dcterms:created xsi:type="dcterms:W3CDTF">2013-06-14T17:25:42Z</dcterms:created>
  <dcterms:modified xsi:type="dcterms:W3CDTF">2017-09-29T13:39:53Z</dcterms:modified>
</cp:coreProperties>
</file>